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erRefinishAutocol\MKT\CASTRO - PRODUCT MANAGEMENT\2024\PROMOCIONES\PROMO NAVIDAD 2024\HOJAS DE PEDIDO\PORTUGAL\"/>
    </mc:Choice>
  </mc:AlternateContent>
  <xr:revisionPtr revIDLastSave="0" documentId="8_{27BDF648-9E74-4FBF-B259-A469414FAC5D}" xr6:coauthVersionLast="47" xr6:coauthVersionMax="47" xr10:uidLastSave="{00000000-0000-0000-0000-000000000000}"/>
  <bookViews>
    <workbookView xWindow="-54120" yWindow="-120" windowWidth="29040" windowHeight="15720" xr2:uid="{45F142A4-6FB7-488C-BBB2-3ADFDAE3ED4C}"/>
  </bookViews>
  <sheets>
    <sheet name="CALCULADORA PROMO" sheetId="1" r:id="rId1"/>
    <sheet name="REFERENCIAS INCLUIDA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 r="R25" i="1" l="1"/>
  <c r="R12" i="1" l="1"/>
  <c r="R11" i="1"/>
  <c r="R10" i="1"/>
  <c r="R9" i="1"/>
  <c r="F13" i="1"/>
  <c r="Q5" i="1"/>
  <c r="R26" i="1"/>
  <c r="R24" i="1"/>
  <c r="R22" i="1"/>
  <c r="R23" i="1"/>
  <c r="R21" i="1"/>
  <c r="R18" i="1"/>
  <c r="R19" i="1"/>
  <c r="R20" i="1"/>
  <c r="R17" i="1"/>
  <c r="R14" i="1"/>
  <c r="R15" i="1"/>
  <c r="R16" i="1"/>
  <c r="R13" i="1"/>
  <c r="Q7" i="1" l="1"/>
  <c r="R30" i="1" s="1"/>
  <c r="F15" i="1" s="1"/>
  <c r="R27" i="1"/>
  <c r="C18" i="1"/>
  <c r="C26" i="1"/>
  <c r="C22" i="1"/>
  <c r="C29" i="1"/>
  <c r="Q12" i="1" l="1" a="1"/>
  <c r="Q12" i="1" s="1"/>
  <c r="R29" i="1" s="1"/>
  <c r="H29" i="1" s="1"/>
  <c r="Q11" i="1" a="1"/>
  <c r="Q11" i="1" s="1"/>
  <c r="R28" i="1" s="1"/>
  <c r="H26" i="1" s="1"/>
  <c r="Q10" i="1" a="1"/>
  <c r="Q10" i="1" s="1"/>
  <c r="Q9" i="1" a="1"/>
  <c r="Q9" i="1" s="1"/>
  <c r="Q28" i="1" l="1"/>
  <c r="H18" i="1" s="1"/>
  <c r="Q29" i="1"/>
  <c r="H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<sst xmlns="http://schemas.openxmlformats.org/spreadsheetml/2006/main" count="132" uniqueCount="125">
  <si>
    <t>OCULTAR</t>
  </si>
  <si>
    <r>
      <t xml:space="preserve">NÚMERO PEDIDO WEB </t>
    </r>
    <r>
      <rPr>
        <b/>
        <sz val="11"/>
        <color theme="1"/>
        <rFont val="Calibri"/>
        <family val="2"/>
      </rPr>
      <t>→</t>
    </r>
  </si>
  <si>
    <t>1.1</t>
  </si>
  <si>
    <t>1.2</t>
  </si>
  <si>
    <t>1.3</t>
  </si>
  <si>
    <t>1.4</t>
  </si>
  <si>
    <t>2.1</t>
  </si>
  <si>
    <t>2.2</t>
  </si>
  <si>
    <t>2.3</t>
  </si>
  <si>
    <t>2.4</t>
  </si>
  <si>
    <t>3.1</t>
  </si>
  <si>
    <t>3.2</t>
  </si>
  <si>
    <t>3.3</t>
  </si>
  <si>
    <t>4.1</t>
  </si>
  <si>
    <t>4.2</t>
  </si>
  <si>
    <t>Restante</t>
  </si>
  <si>
    <t>BARNIZ MATE</t>
  </si>
  <si>
    <t>BARNIZ BAJO BRILLO</t>
  </si>
  <si>
    <t>BARNIZ AL AGUA</t>
  </si>
  <si>
    <t>Gama básica</t>
  </si>
  <si>
    <t>1.1 Surtido navideño variado (ref. 2)</t>
  </si>
  <si>
    <t>1.2 Surtido gourmet (ref. 232)</t>
  </si>
  <si>
    <t>1.3 Selección de vinos (ref. 34)</t>
  </si>
  <si>
    <t>1.4 Mochila de asas Munich</t>
  </si>
  <si>
    <t>2.1 Surtido navideño selecto (ref. 4)</t>
  </si>
  <si>
    <t>2.2 Surtido gourmet selecto (ref. 216)</t>
  </si>
  <si>
    <t>2.3 Selección de vinos D.O. Rioja (ref. 37)</t>
  </si>
  <si>
    <t>2.4 Vaso Stanley IceFlow™</t>
  </si>
  <si>
    <t>3.1 Surtido navideño premium (ref. 10)</t>
  </si>
  <si>
    <t>3.2 Surt. gourmet premium madera (ref. 214)</t>
  </si>
  <si>
    <t>3.3 Cesta gourmet premium (ref. 205)</t>
  </si>
  <si>
    <t>4.1 Paleta de cebo 50% ibérica (ref. 510)</t>
  </si>
  <si>
    <t>4.2 Lote de navidad Gran Selección (ref. 16)</t>
  </si>
  <si>
    <t>4.3 Lote con paleta reserva Duroc (ref. 20)</t>
  </si>
  <si>
    <t>4.3</t>
  </si>
  <si>
    <t>BARNICES</t>
  </si>
  <si>
    <t>APAREJOS</t>
  </si>
  <si>
    <t>COMENTARIOS</t>
  </si>
  <si>
    <t>DESCRIPCIÓN</t>
  </si>
  <si>
    <t>CÓDIGO</t>
  </si>
  <si>
    <r>
      <rPr>
        <b/>
        <sz val="14"/>
        <color indexed="23"/>
        <rFont val="Calibri"/>
        <family val="2"/>
      </rPr>
      <t>Formulário de encomenda (distribuidor)</t>
    </r>
    <r>
      <rPr>
        <b/>
        <sz val="14"/>
        <rFont val="Calibri"/>
        <family val="2"/>
      </rPr>
      <t xml:space="preserve">
</t>
    </r>
    <r>
      <rPr>
        <b/>
        <sz val="24"/>
        <rFont val="Calibri"/>
        <family val="2"/>
      </rPr>
      <t>PROMOÇÃO DE NATAL 2024</t>
    </r>
    <r>
      <rPr>
        <b/>
        <sz val="14"/>
        <rFont val="Calibri"/>
        <family val="2"/>
      </rPr>
      <t xml:space="preserve">
</t>
    </r>
    <r>
      <rPr>
        <b/>
        <sz val="16"/>
        <color indexed="62"/>
        <rFont val="Calibri"/>
        <family val="2"/>
      </rPr>
      <t>21/10/2024 - 22/11/2024</t>
    </r>
  </si>
  <si>
    <t>CONDIÇÕES E INSTRUÇÕES DA PROMOÇÃO</t>
  </si>
  <si>
    <r>
      <t>Promoção aplicável a encomendas recebidas durante o período promocional (entre segunda-feira, 21 de outubro, e sexta-feira, 22 de novembro, ambos incluídos). A encomenda deverá incluir apenas referências incluídas na promoção. Poderá consultar a lista de referências incluídas no separador “REFERÊNCIAS INCLUÍDAS”.
Envie o pedido através do site indicando “PROMOÇÃO DE NATAL” nos comentários ou observações. De seguida, preencha esta ficha e envie-a à PPG Ibérica Sales &amp; Services, S.L., para o endereço de correio eletrónico do seu responsável pelo Serviço de Apoio ao Cliente.</t>
    </r>
    <r>
      <rPr>
        <b/>
        <sz val="9"/>
        <color theme="1"/>
        <rFont val="Calibri"/>
        <family val="2"/>
        <scheme val="minor"/>
      </rPr>
      <t xml:space="preserve"> A oficina poderá escolher qualquer um dos lotes indicados, ou vários em simultâneo. A promoção não é acumulável com condições ou descontos especificamente acordados ou com outras promoções que possam existir no momento da encomenda. Caso se esgotem os stocks do produto solicitado, será entregue outro produto com características semelhantes ou superiores.</t>
    </r>
  </si>
  <si>
    <r>
      <t xml:space="preserve">VALOR PEDIDO </t>
    </r>
    <r>
      <rPr>
        <b/>
        <sz val="14"/>
        <color theme="1"/>
        <rFont val="Calibri"/>
        <family val="2"/>
      </rPr>
      <t>→</t>
    </r>
    <r>
      <rPr>
        <b/>
        <sz val="14"/>
        <color theme="1"/>
        <rFont val="Calibri"/>
        <family val="2"/>
        <scheme val="minor"/>
      </rPr>
      <t xml:space="preserve">
</t>
    </r>
    <r>
      <rPr>
        <b/>
        <sz val="8"/>
        <color theme="1"/>
        <rFont val="Calibri"/>
        <family val="2"/>
        <scheme val="minor"/>
      </rPr>
      <t>(não preencha se pedir "gama básica")</t>
    </r>
  </si>
  <si>
    <t>Pode encomendar:</t>
  </si>
  <si>
    <t>Com este pedido, pode aceder a:</t>
  </si>
  <si>
    <t>Até</t>
  </si>
  <si>
    <t>Escreva as quantidades pretendidas de cada presente nas caixas amarelas. À direita verá quantos presentes a mais de cada categoria pode ganhar com o valor da sua encomenda. Pode combinar presentes de diferentes categorias. Para mais informações, contacte o Serviço de Apoio ao Cliente.</t>
  </si>
  <si>
    <t>DADOS DO DISTRIBUIDOR</t>
  </si>
  <si>
    <t>NOME DO DISTRIBUIDOR</t>
  </si>
  <si>
    <t>ENDEREÇO ​​​​DE ENTREGA</t>
  </si>
  <si>
    <t>CÓDIGO POSTAL E MUNICÍPIO</t>
  </si>
  <si>
    <t>TELEFONE DE CONTACTO</t>
  </si>
  <si>
    <t>PESSOA DE CONTACTO</t>
  </si>
  <si>
    <t>PRESENTES "BRONCE"</t>
  </si>
  <si>
    <t>PRESENTES "PLATA"</t>
  </si>
  <si>
    <t>PRESENTES "ORO"</t>
  </si>
  <si>
    <t>PRESENTES "PLATINO"</t>
  </si>
  <si>
    <t>para escolher entre</t>
  </si>
  <si>
    <t>Aumentar ou retificar</t>
  </si>
  <si>
    <t>Aumentar encomenda ou retificar</t>
  </si>
  <si>
    <t>mais</t>
  </si>
  <si>
    <t>(selecione)</t>
  </si>
  <si>
    <t>Não disponível nos produtos GB</t>
  </si>
  <si>
    <t>Unidades:</t>
  </si>
  <si>
    <t>ou</t>
  </si>
  <si>
    <r>
      <t>Se o seu pedido contiver produtos "</t>
    </r>
    <r>
      <rPr>
        <b/>
        <i/>
        <sz val="11"/>
        <color rgb="FFFF0000"/>
        <rFont val="Calibri"/>
        <family val="2"/>
        <scheme val="minor"/>
      </rPr>
      <t>gama básica</t>
    </r>
    <r>
      <rPr>
        <i/>
        <sz val="11"/>
        <color theme="1"/>
        <rFont val="Calibri"/>
        <family val="2"/>
        <scheme val="minor"/>
      </rPr>
      <t xml:space="preserve">", </t>
    </r>
    <r>
      <rPr>
        <b/>
        <i/>
        <sz val="11"/>
        <color theme="1"/>
        <rFont val="Calibri"/>
        <family val="2"/>
        <scheme val="minor"/>
      </rPr>
      <t>deixe o valor em branco</t>
    </r>
    <r>
      <rPr>
        <i/>
        <sz val="11"/>
        <color theme="1"/>
        <rFont val="Calibri"/>
        <family val="2"/>
        <scheme val="minor"/>
      </rPr>
      <t xml:space="preserve"> e selecione</t>
    </r>
    <r>
      <rPr>
        <b/>
        <i/>
        <sz val="11"/>
        <color theme="1"/>
        <rFont val="Calibri"/>
        <family val="2"/>
        <scheme val="minor"/>
      </rPr>
      <t xml:space="preserve"> "Gama Básica" aqui </t>
    </r>
    <r>
      <rPr>
        <b/>
        <sz val="11"/>
        <color theme="1"/>
        <rFont val="Calibri"/>
        <family val="2"/>
      </rPr>
      <t>→</t>
    </r>
  </si>
  <si>
    <r>
      <t>Introduza o valor do pedido na caixa amarela (</t>
    </r>
    <r>
      <rPr>
        <b/>
        <i/>
        <sz val="11"/>
        <color theme="1"/>
        <rFont val="Calibri"/>
        <family val="2"/>
        <scheme val="minor"/>
      </rPr>
      <t>o pedido deve incluir apenas produtos promocionais</t>
    </r>
    <r>
      <rPr>
        <i/>
        <sz val="11"/>
        <color theme="1"/>
        <rFont val="Calibri"/>
        <family val="2"/>
        <scheme val="minor"/>
      </rPr>
      <t>)</t>
    </r>
    <r>
      <rPr>
        <b/>
        <i/>
        <sz val="11"/>
        <color theme="1"/>
        <rFont val="Calibri"/>
        <family val="2"/>
        <scheme val="minor"/>
      </rPr>
      <t>:</t>
    </r>
  </si>
  <si>
    <t>1.841.9101/E1</t>
  </si>
  <si>
    <t>APAREJO MULTISUSTRATOS - BLANCO</t>
  </si>
  <si>
    <t>Catalizadores:
1.954.2925/E0.5 y 1.954.2925/E2.5</t>
  </si>
  <si>
    <t>1.841.9104/E3</t>
  </si>
  <si>
    <t>APAREJO MULTISUSTRATOS - GRIS</t>
  </si>
  <si>
    <t>1.841.9106/E1</t>
  </si>
  <si>
    <t>APAREJO MULTISUSTRATOS - GRIS OSCURO</t>
  </si>
  <si>
    <t>1.856.4021/E1</t>
  </si>
  <si>
    <t>APAREJO MAXI-BUILD 4:1 BLANCO M1</t>
  </si>
  <si>
    <t>Catalizadores:
1.954.4000/E0.5, 1.954.4000/E2.5, 1.954.6000/E0.5, 1.954.6000/E1, 1.954.6000/E2.5 y 1.954.8000/E1</t>
  </si>
  <si>
    <t>1.856.4024/E2</t>
  </si>
  <si>
    <t>APAREJO MAXI-BUILD 4:1 GRIS M4</t>
  </si>
  <si>
    <t>1.856.4026/E1</t>
  </si>
  <si>
    <t>APAREJO MAXI-BUILD 4:1 GRIS OSCURO M6</t>
  </si>
  <si>
    <t>1.856.5101/E3</t>
  </si>
  <si>
    <t>APAREJO HP MULTIGREY - BLANCO M1</t>
  </si>
  <si>
    <t>1.856.5104/E3</t>
  </si>
  <si>
    <t>APAREJO HP MULTIGREY - GRIS M4</t>
  </si>
  <si>
    <t>1.856.5106/E3</t>
  </si>
  <si>
    <t>APAREJO HP MULTIGREY - GRIS OSCURO M6</t>
  </si>
  <si>
    <t>1.856.6111/E3</t>
  </si>
  <si>
    <t>APAREJO MULTI-DRY BLANCO M1</t>
  </si>
  <si>
    <t>Catalizador: 1.955.7055/E1</t>
  </si>
  <si>
    <t>1.856.6114/E3</t>
  </si>
  <si>
    <t>APAREJO MULTI-DRY GRIS M4</t>
  </si>
  <si>
    <t>1.856.6116/E3</t>
  </si>
  <si>
    <t>APAREJO MULTI-DRY GRIS OSCURO M6</t>
  </si>
  <si>
    <t>1.856.7101/E2.5</t>
  </si>
  <si>
    <t>APAREJO RAPID PRIMER BLANCO M1</t>
  </si>
  <si>
    <t>1.856.7104/E2.5</t>
  </si>
  <si>
    <t>APAREJO RAPID PRIMER GRIS M4</t>
  </si>
  <si>
    <t>1.856.7106/E2.5</t>
  </si>
  <si>
    <t>APAREJO RAPID PRIMER GRIS OSCURO M6</t>
  </si>
  <si>
    <t>1.360.0315/E5</t>
  </si>
  <si>
    <t>HS BARNIZ 0315</t>
  </si>
  <si>
    <t>1.360.0325/E5</t>
  </si>
  <si>
    <t>BARNIZ UHS 0325</t>
  </si>
  <si>
    <t>1.360.0380/E5</t>
  </si>
  <si>
    <t>BARNIZ UHS 0380</t>
  </si>
  <si>
    <t>Catalizadores: 1.954.2925/E0.5 y 1.954.2925/E2.5</t>
  </si>
  <si>
    <t>1.360.0390/E5</t>
  </si>
  <si>
    <t>BARNIZ UHS EXTRA 0390</t>
  </si>
  <si>
    <t>Catalizador: 1.954.2935/E2.5</t>
  </si>
  <si>
    <t>1.360.0395/E5</t>
  </si>
  <si>
    <t>BARNIZ UHS 0395</t>
  </si>
  <si>
    <t>1.360.0396/E5</t>
  </si>
  <si>
    <t>BARNIZ UHS 0396</t>
  </si>
  <si>
    <t>Catalizadores: 1.954.2936/E2.5 y 1.954.2937/E2.5</t>
  </si>
  <si>
    <t>1.360.0710/E1</t>
  </si>
  <si>
    <t>1.360.0750/E1</t>
  </si>
  <si>
    <t>1.360.0950/E5</t>
  </si>
  <si>
    <t>BARNIZ UHS HP 0950</t>
  </si>
  <si>
    <t>1.600.0150/E1</t>
  </si>
  <si>
    <t>Catalizador: 1.960.0450/E0.5</t>
  </si>
  <si>
    <r>
      <rPr>
        <b/>
        <sz val="9"/>
        <color rgb="FFC00000"/>
        <rFont val="Calibri"/>
        <family val="2"/>
        <scheme val="minor"/>
      </rPr>
      <t>Ver condiciones gama básica.</t>
    </r>
    <r>
      <rPr>
        <sz val="9"/>
        <color theme="1"/>
        <rFont val="Calibri"/>
        <family val="2"/>
        <scheme val="minor"/>
      </rPr>
      <t xml:space="preserve"> Catalizadores: 1.954.2710/E0.5, 1.954.2710/E2.5, 1.954.2720/E0.5, 1.954.2720/E2.5, 1.954.2730/E0.5, 1.954.2730/E2.5, 1.954.4000/E0.5, 1.954.4000/E2.5, 1.954.6000/E0.5, 1.954.6000/E1, 1.954.6000/E2.5 y 1.954.8000/E1.</t>
    </r>
  </si>
  <si>
    <r>
      <rPr>
        <b/>
        <sz val="9"/>
        <color rgb="FFC00000"/>
        <rFont val="Calibri"/>
        <family val="2"/>
        <scheme val="minor"/>
      </rPr>
      <t>Ver condiciones gama básica.</t>
    </r>
    <r>
      <rPr>
        <sz val="9"/>
        <color theme="1"/>
        <rFont val="Calibri"/>
        <family val="2"/>
        <scheme val="minor"/>
      </rPr>
      <t xml:space="preserve"> Catalizadores: 1.954.2710/E0.5, 1.954.2710/E2.5, 1.954.2720/E0.5, 1.954.2720/E2.5, 1.954.2730/E0.5, 1.954.2730/E2.5 y 1.954.2740/E2.5.</t>
    </r>
  </si>
  <si>
    <r>
      <rPr>
        <b/>
        <sz val="9"/>
        <color rgb="FFC00000"/>
        <rFont val="Calibri"/>
        <family val="2"/>
        <scheme val="minor"/>
      </rPr>
      <t>Ver condiciones gama básica.</t>
    </r>
    <r>
      <rPr>
        <sz val="9"/>
        <color theme="1"/>
        <rFont val="Calibri"/>
        <family val="2"/>
        <scheme val="minor"/>
      </rPr>
      <t xml:space="preserve"> Catalizadores: 1.954.2545/E2.5 y 1.954.2550/E2.5.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</si>
</sst>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29"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sz val="14"/>
      <color theme="1"/>
      <name val="Calibri"/>
      <family val="2"/>
      <scheme val="minor"/>
    </font>
    <font>
      <b/>
      <sz val="14"/>
      <color theme="1"/>
      <name val="Calibri"/>
      <family val="2"/>
    </font>
    <font>
      <b/>
      <i/>
      <sz val="11"/>
      <color theme="1"/>
      <name val="Calibri"/>
      <family val="2"/>
      <scheme val="minor"/>
    </font>
    <font>
      <sz val="10"/>
      <name val="Arial"/>
      <family val="2"/>
    </font>
    <font>
      <b/>
      <sz val="14"/>
      <name val="Calibri"/>
      <family val="2"/>
      <scheme val="minor"/>
    </font>
    <font>
      <b/>
      <sz val="12"/>
      <name val="Calibri"/>
      <family val="2"/>
      <scheme val="minor"/>
    </font>
    <font>
      <sz val="11"/>
      <name val="Calibri"/>
      <family val="2"/>
      <scheme val="minor"/>
    </font>
    <font>
      <sz val="12"/>
      <name val="Calibri"/>
      <family val="2"/>
      <scheme val="minor"/>
    </font>
    <font>
      <b/>
      <sz val="12"/>
      <color rgb="FFFF0000"/>
      <name val="Calibri"/>
      <family val="2"/>
      <scheme val="minor"/>
    </font>
    <font>
      <b/>
      <sz val="14"/>
      <name val="Calibri"/>
      <family val="2"/>
    </font>
    <font>
      <b/>
      <sz val="14"/>
      <color indexed="23"/>
      <name val="Calibri"/>
      <family val="2"/>
    </font>
    <font>
      <b/>
      <sz val="24"/>
      <name val="Calibri"/>
      <family val="2"/>
    </font>
    <font>
      <b/>
      <sz val="16"/>
      <color indexed="62"/>
      <name val="Calibri"/>
      <family val="2"/>
    </font>
    <font>
      <b/>
      <sz val="11"/>
      <color rgb="FFC00000"/>
      <name val="Calibri"/>
      <family val="2"/>
      <scheme val="minor"/>
    </font>
    <font>
      <sz val="10"/>
      <name val="Arial"/>
      <family val="2"/>
    </font>
    <font>
      <b/>
      <sz val="14"/>
      <color rgb="FFFF0000"/>
      <name val="Calibri"/>
      <family val="2"/>
      <scheme val="minor"/>
    </font>
    <font>
      <sz val="10"/>
      <color theme="1"/>
      <name val="Calibri"/>
      <family val="2"/>
      <scheme val="minor"/>
    </font>
    <font>
      <b/>
      <sz val="11"/>
      <color theme="1"/>
      <name val="Calibri"/>
      <family val="2"/>
    </font>
    <font>
      <sz val="9"/>
      <color theme="1"/>
      <name val="Calibri"/>
      <family val="2"/>
      <scheme val="minor"/>
    </font>
    <font>
      <b/>
      <sz val="9"/>
      <color theme="1"/>
      <name val="Calibri"/>
      <family val="2"/>
      <scheme val="minor"/>
    </font>
    <font>
      <b/>
      <sz val="9"/>
      <color rgb="FFC00000"/>
      <name val="Calibri"/>
      <family val="2"/>
      <scheme val="minor"/>
    </font>
    <font>
      <b/>
      <sz val="8"/>
      <color theme="1"/>
      <name val="Calibri"/>
      <family val="2"/>
      <scheme val="minor"/>
    </font>
    <font>
      <b/>
      <sz val="10.5"/>
      <color theme="1"/>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8E5"/>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9" fillId="0" borderId="0"/>
  </cellStyleXfs>
  <cellXfs count="122">
    <xf numFmtId="0" fontId="0" fillId="0" borderId="0" xfId="0"/>
    <xf numFmtId="0" fontId="0" fillId="0" borderId="0" xfId="0" applyAlignment="1">
      <alignment vertical="center"/>
    </xf>
    <xf numFmtId="0" fontId="0" fillId="7" borderId="7" xfId="0"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7" borderId="6" xfId="0" applyFill="1" applyBorder="1" applyAlignment="1">
      <alignment vertical="center"/>
    </xf>
    <xf numFmtId="0" fontId="0" fillId="7" borderId="5" xfId="0" applyFill="1" applyBorder="1" applyAlignment="1">
      <alignment vertical="center"/>
    </xf>
    <xf numFmtId="0" fontId="11" fillId="7" borderId="5" xfId="1" applyFont="1" applyFill="1" applyBorder="1" applyAlignment="1">
      <alignment vertical="center"/>
    </xf>
    <xf numFmtId="0" fontId="12" fillId="7" borderId="5" xfId="1" applyFont="1" applyFill="1" applyBorder="1" applyAlignment="1">
      <alignment vertical="center"/>
    </xf>
    <xf numFmtId="0" fontId="10" fillId="7" borderId="0" xfId="0" applyFont="1" applyFill="1" applyAlignment="1">
      <alignment horizontal="center" vertical="center"/>
    </xf>
    <xf numFmtId="0" fontId="12" fillId="7" borderId="0" xfId="0" applyFont="1" applyFill="1" applyAlignment="1">
      <alignment vertical="center"/>
    </xf>
    <xf numFmtId="0" fontId="0" fillId="7" borderId="0" xfId="0" applyFill="1" applyAlignment="1">
      <alignment vertical="center"/>
    </xf>
    <xf numFmtId="0" fontId="12" fillId="7" borderId="0" xfId="1" applyFont="1" applyFill="1" applyAlignment="1">
      <alignment vertical="center"/>
    </xf>
    <xf numFmtId="0" fontId="13" fillId="7" borderId="0" xfId="0" applyFont="1" applyFill="1" applyAlignment="1">
      <alignment horizontal="left" vertical="center" wrapText="1"/>
    </xf>
    <xf numFmtId="0" fontId="12" fillId="7" borderId="0" xfId="0" applyFont="1" applyFill="1" applyAlignment="1">
      <alignment horizontal="left" vertical="center" wrapText="1"/>
    </xf>
    <xf numFmtId="0" fontId="12" fillId="7" borderId="0" xfId="1" applyFont="1" applyFill="1" applyAlignment="1">
      <alignment horizontal="left" vertical="center" wrapText="1"/>
    </xf>
    <xf numFmtId="0" fontId="0" fillId="7" borderId="0" xfId="0" applyFill="1" applyAlignment="1">
      <alignment horizontal="left" vertical="center" wrapText="1"/>
    </xf>
    <xf numFmtId="0" fontId="2" fillId="7" borderId="0" xfId="0" applyFont="1" applyFill="1" applyAlignment="1">
      <alignment vertical="center"/>
    </xf>
    <xf numFmtId="0" fontId="0" fillId="7" borderId="2"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11" fillId="7" borderId="17" xfId="1" applyFont="1" applyFill="1" applyBorder="1" applyAlignment="1">
      <alignment vertical="center"/>
    </xf>
    <xf numFmtId="0" fontId="14" fillId="7" borderId="17" xfId="1" applyFont="1" applyFill="1" applyBorder="1" applyAlignment="1">
      <alignment vertical="center" wrapText="1"/>
    </xf>
    <xf numFmtId="1" fontId="2" fillId="2" borderId="18"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2" borderId="16" xfId="0" applyNumberFormat="1" applyFont="1" applyFill="1" applyBorder="1" applyAlignment="1" applyProtection="1">
      <alignment horizontal="center" vertical="center"/>
      <protection locked="0"/>
    </xf>
    <xf numFmtId="0" fontId="21" fillId="9" borderId="4"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0" fillId="7" borderId="5" xfId="0" applyFill="1" applyBorder="1"/>
    <xf numFmtId="0" fontId="0" fillId="7" borderId="6" xfId="0" applyFill="1" applyBorder="1"/>
    <xf numFmtId="0" fontId="18" fillId="7" borderId="0" xfId="0" applyFont="1" applyFill="1" applyAlignment="1">
      <alignment horizontal="left" vertical="top"/>
    </xf>
    <xf numFmtId="0" fontId="7" fillId="2" borderId="1" xfId="0" applyFont="1" applyFill="1" applyBorder="1" applyAlignment="1" applyProtection="1">
      <alignment horizontal="center" vertical="center"/>
      <protection locked="0"/>
    </xf>
    <xf numFmtId="0" fontId="0" fillId="8" borderId="5" xfId="0" applyFill="1" applyBorder="1" applyAlignment="1">
      <alignment vertical="center"/>
    </xf>
    <xf numFmtId="0" fontId="0" fillId="8" borderId="0" xfId="0" applyFill="1" applyAlignment="1">
      <alignment vertical="center"/>
    </xf>
    <xf numFmtId="0" fontId="14" fillId="8" borderId="0" xfId="1" applyFont="1" applyFill="1" applyAlignment="1">
      <alignment vertical="center" wrapText="1"/>
    </xf>
    <xf numFmtId="0" fontId="11" fillId="8" borderId="0" xfId="1" applyFont="1" applyFill="1" applyAlignment="1">
      <alignment vertical="center"/>
    </xf>
    <xf numFmtId="0" fontId="1" fillId="8" borderId="0" xfId="0" applyFont="1" applyFill="1" applyAlignment="1">
      <alignment vertical="center"/>
    </xf>
    <xf numFmtId="0" fontId="0" fillId="8" borderId="0" xfId="0" applyFill="1" applyAlignment="1">
      <alignment horizontal="center" vertical="center" wrapText="1"/>
    </xf>
    <xf numFmtId="165" fontId="0" fillId="8" borderId="0" xfId="0" applyNumberFormat="1" applyFill="1" applyAlignment="1">
      <alignment vertical="center"/>
    </xf>
    <xf numFmtId="1" fontId="0" fillId="8" borderId="0" xfId="0" applyNumberFormat="1" applyFill="1" applyAlignment="1">
      <alignment horizontal="center" vertical="center"/>
    </xf>
    <xf numFmtId="0" fontId="0" fillId="8" borderId="0" xfId="0" applyFill="1"/>
    <xf numFmtId="1" fontId="0" fillId="8" borderId="0" xfId="0" applyNumberFormat="1" applyFill="1" applyAlignment="1">
      <alignment horizontal="center"/>
    </xf>
    <xf numFmtId="1" fontId="0" fillId="8" borderId="0" xfId="0" applyNumberFormat="1" applyFill="1" applyAlignment="1">
      <alignment vertical="center"/>
    </xf>
    <xf numFmtId="164" fontId="0" fillId="8" borderId="0" xfId="0" applyNumberFormat="1" applyFill="1" applyAlignment="1">
      <alignment vertical="center"/>
    </xf>
    <xf numFmtId="164" fontId="0" fillId="8" borderId="0" xfId="0" applyNumberFormat="1" applyFill="1" applyAlignment="1">
      <alignment vertical="center" wrapText="1"/>
    </xf>
    <xf numFmtId="0" fontId="12" fillId="8" borderId="0" xfId="1" applyFont="1" applyFill="1" applyAlignment="1">
      <alignment vertical="center"/>
    </xf>
    <xf numFmtId="0" fontId="5" fillId="4" borderId="15" xfId="0" applyFont="1" applyFill="1" applyBorder="1" applyAlignment="1">
      <alignment horizontal="center" vertical="center" wrapText="1"/>
    </xf>
    <xf numFmtId="164" fontId="5" fillId="2" borderId="15" xfId="0" applyNumberFormat="1" applyFont="1" applyFill="1" applyBorder="1" applyAlignment="1" applyProtection="1">
      <alignment horizontal="center" vertical="center"/>
      <protection locked="0"/>
    </xf>
    <xf numFmtId="0" fontId="2" fillId="4" borderId="16" xfId="0" applyFont="1" applyFill="1" applyBorder="1" applyAlignment="1">
      <alignment horizontal="center" vertical="center"/>
    </xf>
    <xf numFmtId="0" fontId="23" fillId="0" borderId="22" xfId="0" applyFont="1" applyBorder="1" applyAlignment="1">
      <alignment vertical="center"/>
    </xf>
    <xf numFmtId="0" fontId="23" fillId="0" borderId="23"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25" xfId="0" applyFont="1" applyBorder="1" applyAlignment="1">
      <alignment vertical="center" wrapText="1"/>
    </xf>
    <xf numFmtId="0" fontId="23" fillId="0" borderId="29" xfId="0" applyFont="1" applyBorder="1" applyAlignment="1">
      <alignment vertical="center"/>
    </xf>
    <xf numFmtId="0" fontId="2" fillId="6" borderId="10" xfId="0" applyFont="1" applyFill="1" applyBorder="1" applyAlignment="1">
      <alignment horizontal="center" vertical="center"/>
    </xf>
    <xf numFmtId="165" fontId="0" fillId="8" borderId="0" xfId="0" applyNumberFormat="1" applyFill="1" applyAlignment="1">
      <alignment horizontal="center" vertical="center"/>
    </xf>
    <xf numFmtId="0" fontId="11" fillId="2" borderId="11" xfId="1" applyFont="1" applyFill="1" applyBorder="1" applyAlignment="1" applyProtection="1">
      <alignment horizontal="left" vertical="center" wrapText="1"/>
      <protection locked="0"/>
    </xf>
    <xf numFmtId="0" fontId="11" fillId="2" borderId="12"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9" fillId="8" borderId="11" xfId="1" applyFont="1" applyFill="1" applyBorder="1" applyAlignment="1">
      <alignment horizontal="left" vertical="center"/>
    </xf>
    <xf numFmtId="0" fontId="9" fillId="8" borderId="12" xfId="1" applyFont="1" applyFill="1" applyBorder="1" applyAlignment="1">
      <alignment horizontal="left" vertical="center"/>
    </xf>
    <xf numFmtId="0" fontId="9" fillId="8" borderId="13" xfId="1" applyFont="1" applyFill="1" applyBorder="1" applyAlignment="1">
      <alignment horizontal="left" vertical="center"/>
    </xf>
    <xf numFmtId="0" fontId="11" fillId="2" borderId="19" xfId="1" applyFont="1" applyFill="1" applyBorder="1" applyAlignment="1" applyProtection="1">
      <alignment horizontal="left" vertical="center" wrapText="1"/>
      <protection locked="0"/>
    </xf>
    <xf numFmtId="0" fontId="11" fillId="2" borderId="20" xfId="1" applyFont="1" applyFill="1" applyBorder="1" applyAlignment="1" applyProtection="1">
      <alignment horizontal="left" vertical="center" wrapText="1"/>
      <protection locked="0"/>
    </xf>
    <xf numFmtId="0" fontId="11" fillId="2" borderId="21" xfId="1" applyFont="1" applyFill="1" applyBorder="1" applyAlignment="1" applyProtection="1">
      <alignment horizontal="left" vertical="center" wrapText="1"/>
      <protection locked="0"/>
    </xf>
    <xf numFmtId="0" fontId="11" fillId="2" borderId="7"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20" fillId="7" borderId="0" xfId="0" applyFont="1" applyFill="1" applyAlignment="1">
      <alignment horizontal="center" vertical="center" wrapText="1"/>
    </xf>
    <xf numFmtId="0" fontId="20" fillId="7" borderId="8"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0" xfId="0" applyFont="1" applyFill="1" applyAlignment="1">
      <alignment horizontal="center" vertical="center" wrapText="1"/>
    </xf>
    <xf numFmtId="0" fontId="4" fillId="7" borderId="0" xfId="0" applyFont="1" applyFill="1" applyAlignment="1">
      <alignment horizontal="left"/>
    </xf>
    <xf numFmtId="0" fontId="27" fillId="6" borderId="15"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17" xfId="0" applyFont="1" applyFill="1" applyBorder="1" applyAlignment="1">
      <alignment horizontal="center" vertical="center" wrapText="1"/>
    </xf>
    <xf numFmtId="1" fontId="0" fillId="9" borderId="15" xfId="0" applyNumberFormat="1" applyFill="1" applyBorder="1" applyAlignment="1">
      <alignment horizontal="center" vertical="center" wrapText="1"/>
    </xf>
    <xf numFmtId="1" fontId="0" fillId="9" borderId="17" xfId="0" applyNumberFormat="1" applyFill="1" applyBorder="1" applyAlignment="1">
      <alignment horizontal="center" vertical="center" wrapText="1"/>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1" fontId="5" fillId="5" borderId="3" xfId="0" applyNumberFormat="1" applyFont="1" applyFill="1" applyBorder="1" applyAlignment="1">
      <alignment horizontal="center" vertical="center"/>
    </xf>
    <xf numFmtId="1" fontId="5" fillId="5" borderId="0" xfId="0" applyNumberFormat="1" applyFont="1" applyFill="1" applyAlignment="1">
      <alignment horizontal="center" vertical="center"/>
    </xf>
    <xf numFmtId="1" fontId="5" fillId="5" borderId="8" xfId="0" applyNumberFormat="1"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8" xfId="0"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9" fillId="8" borderId="19" xfId="1" applyFont="1" applyFill="1" applyBorder="1" applyAlignment="1">
      <alignment horizontal="left" vertical="center"/>
    </xf>
    <xf numFmtId="0" fontId="9" fillId="8" borderId="20" xfId="1" applyFont="1" applyFill="1" applyBorder="1" applyAlignment="1">
      <alignment horizontal="left" vertical="center"/>
    </xf>
    <xf numFmtId="0" fontId="9" fillId="8" borderId="21" xfId="1" applyFont="1" applyFill="1" applyBorder="1" applyAlignment="1">
      <alignment horizontal="left" vertical="center"/>
    </xf>
    <xf numFmtId="0" fontId="21" fillId="9" borderId="2"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7"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2" fillId="6" borderId="28" xfId="0" applyFont="1" applyFill="1" applyBorder="1" applyAlignment="1">
      <alignment horizontal="center" vertical="center" textRotation="90"/>
    </xf>
    <xf numFmtId="0" fontId="2" fillId="6" borderId="27" xfId="0" applyFont="1" applyFill="1" applyBorder="1" applyAlignment="1">
      <alignment horizontal="center" vertical="center" textRotation="90"/>
    </xf>
    <xf numFmtId="0" fontId="2" fillId="6" borderId="24" xfId="0" applyFont="1" applyFill="1" applyBorder="1" applyAlignment="1">
      <alignment horizontal="center" vertical="center" textRotation="90"/>
    </xf>
    <xf numFmtId="0" fontId="23" fillId="0" borderId="29" xfId="0" applyFont="1" applyBorder="1" applyAlignment="1">
      <alignment horizontal="left" vertical="center" wrapText="1"/>
    </xf>
    <xf numFmtId="0" fontId="23" fillId="0" borderId="26" xfId="0" applyFont="1" applyBorder="1" applyAlignment="1">
      <alignment horizontal="left" vertical="center" wrapText="1"/>
    </xf>
    <xf numFmtId="0" fontId="23" fillId="0" borderId="23" xfId="0" applyFont="1" applyBorder="1" applyAlignment="1">
      <alignment horizontal="left" vertical="center" wrapText="1"/>
    </xf>
    <xf numFmtId="0" fontId="23" fillId="0" borderId="26" xfId="0" applyFont="1" applyBorder="1" applyAlignment="1">
      <alignment horizontal="left" vertical="center"/>
    </xf>
  </cellXfs>
  <cellStyles count="3">
    <cellStyle name="Normal" xfId="0" builtinId="0"/>
    <cellStyle name="Normal 2" xfId="2" xr:uid="{BF2B7451-6760-4EAF-A857-7386AE8E4334}"/>
    <cellStyle name="Normal 2 2" xfId="1" xr:uid="{2AD9B7EA-579E-4723-9A87-0D991958A963}"/>
  </cellStyles>
  <dxfs count="1">
    <dxf>
      <font>
        <b/>
        <i val="0"/>
        <strike val="0"/>
        <color rgb="FFFF0000"/>
      </font>
      <fill>
        <patternFill>
          <bgColor theme="0"/>
        </patternFill>
      </fill>
    </dxf>
  </dxfs>
  <tableStyles count="0" defaultTableStyle="TableStyleMedium2" defaultPivotStyle="PivotStyleLight16"/>
  <colors>
    <mruColors>
      <color rgb="FFDDEEFF"/>
      <color rgb="FFFFE7E7"/>
      <color rgb="FFFFF8E5"/>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1733550</xdr:colOff>
      <xdr:row>1</xdr:row>
      <xdr:rowOff>152400</xdr:rowOff>
    </xdr:from>
    <xdr:to>
      <xdr:col>7</xdr:col>
      <xdr:colOff>915307</xdr:colOff>
      <xdr:row>1</xdr:row>
      <xdr:rowOff>796925</xdr:rowOff>
    </xdr:to>
    <xdr:pic>
      <xdr:nvPicPr>
        <xdr:cNvPr id="3" name="Imagen 3">
          <a:extLst>
            <a:ext uri="{FF2B5EF4-FFF2-40B4-BE49-F238E27FC236}">
              <a16:creationId xmlns:a16="http://schemas.microsoft.com/office/drawing/2014/main" id="{148E0C5D-82A6-46B6-8E26-6A12A3DFF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342900"/>
          <a:ext cx="2363107"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7764-C5C3-4E50-8219-0B3C70619CC3}">
  <sheetPr codeName="Hoja1">
    <pageSetUpPr fitToPage="1"/>
  </sheetPr>
  <dimension ref="A1:DT48"/>
  <sheetViews>
    <sheetView tabSelected="1" topLeftCell="B1" zoomScaleNormal="100" workbookViewId="0">
      <selection activeCell="E13" sqref="E13"/>
    </sheetView>
  </sheetViews>
  <sheetFormatPr baseColWidth="10" defaultRowHeight="14.5" x14ac:dyDescent="0.35"/>
  <cols>
    <col min="1" max="1" width="2.54296875" style="34" customWidth="1"/>
    <col min="2" max="2" width="5.90625" style="34" customWidth="1"/>
    <col min="3" max="3" width="5.26953125" style="34" customWidth="1"/>
    <col min="4" max="4" width="24.90625" style="34" customWidth="1"/>
    <col min="5" max="5" width="17.26953125" style="34" customWidth="1"/>
    <col min="6" max="6" width="36" style="34" customWidth="1"/>
    <col min="7" max="7" width="9.54296875" style="34" customWidth="1"/>
    <col min="8" max="8" width="14.54296875" style="34" customWidth="1"/>
    <col min="9" max="9" width="2.54296875" style="34" customWidth="1"/>
    <col min="10" max="10" width="6.90625" style="34" customWidth="1"/>
    <col min="11" max="11" width="17.08984375" style="34" customWidth="1"/>
    <col min="12" max="15" width="10.90625" style="34"/>
    <col min="16" max="16" width="10.90625" style="34" customWidth="1"/>
    <col min="17" max="17" width="25.7265625" style="34" hidden="1" customWidth="1"/>
    <col min="18" max="18" width="10.90625" style="34" hidden="1" customWidth="1"/>
    <col min="19" max="19" width="10.90625" style="34" customWidth="1"/>
    <col min="20" max="16384" width="10.90625" style="34"/>
  </cols>
  <sheetData>
    <row r="1" spans="1:124" ht="15" thickBot="1" x14ac:dyDescent="0.4">
      <c r="A1" s="18"/>
      <c r="B1" s="19"/>
      <c r="C1" s="19"/>
      <c r="D1" s="19"/>
      <c r="E1" s="19"/>
      <c r="F1" s="19"/>
      <c r="G1" s="19"/>
      <c r="H1" s="19"/>
      <c r="I1" s="20"/>
      <c r="J1" s="33"/>
    </row>
    <row r="2" spans="1:124" s="36" customFormat="1" ht="79.5" customHeight="1" thickBot="1" x14ac:dyDescent="0.4">
      <c r="A2" s="21"/>
      <c r="B2" s="79" t="s">
        <v>40</v>
      </c>
      <c r="C2" s="80"/>
      <c r="D2" s="80"/>
      <c r="E2" s="80"/>
      <c r="F2" s="80"/>
      <c r="G2" s="80"/>
      <c r="H2" s="81"/>
      <c r="I2" s="22"/>
      <c r="J2" s="35"/>
      <c r="K2" s="35"/>
      <c r="L2" s="35"/>
      <c r="M2" s="35"/>
      <c r="N2" s="35"/>
      <c r="O2" s="35"/>
      <c r="P2" s="35"/>
      <c r="Q2" s="35"/>
      <c r="R2" s="35"/>
      <c r="S2" s="35"/>
      <c r="T2" s="35"/>
      <c r="U2" s="35"/>
      <c r="V2" s="35"/>
    </row>
    <row r="3" spans="1:124" s="36" customFormat="1" ht="18.5" x14ac:dyDescent="0.35">
      <c r="A3" s="7"/>
      <c r="B3" s="106" t="s">
        <v>41</v>
      </c>
      <c r="C3" s="107"/>
      <c r="D3" s="107"/>
      <c r="E3" s="107"/>
      <c r="F3" s="107"/>
      <c r="G3" s="107"/>
      <c r="H3" s="108"/>
      <c r="I3" s="5"/>
      <c r="J3" s="34"/>
      <c r="K3" s="34"/>
      <c r="L3" s="34"/>
      <c r="M3" s="34"/>
      <c r="N3" s="34"/>
      <c r="O3" s="34"/>
      <c r="P3" s="34"/>
      <c r="Q3" s="37" t="s">
        <v>0</v>
      </c>
      <c r="R3" s="37"/>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row>
    <row r="4" spans="1:124" ht="14.5" customHeight="1" x14ac:dyDescent="0.35">
      <c r="A4" s="6"/>
      <c r="B4" s="100" t="s">
        <v>42</v>
      </c>
      <c r="C4" s="101"/>
      <c r="D4" s="101"/>
      <c r="E4" s="101"/>
      <c r="F4" s="101"/>
      <c r="G4" s="101"/>
      <c r="H4" s="102"/>
      <c r="I4" s="5"/>
      <c r="Q4" s="38" t="s">
        <v>59</v>
      </c>
      <c r="R4" s="34" t="s">
        <v>60</v>
      </c>
    </row>
    <row r="5" spans="1:124" ht="14.5" customHeight="1" x14ac:dyDescent="0.35">
      <c r="A5" s="6"/>
      <c r="B5" s="100"/>
      <c r="C5" s="101"/>
      <c r="D5" s="101"/>
      <c r="E5" s="101"/>
      <c r="F5" s="101"/>
      <c r="G5" s="101"/>
      <c r="H5" s="102"/>
      <c r="I5" s="5"/>
      <c r="Q5" s="39">
        <f>_xlfn.FLOOR.MATH(E13,500,0)</f>
        <v>0</v>
      </c>
      <c r="R5" s="57">
        <v>230</v>
      </c>
      <c r="S5" s="39"/>
    </row>
    <row r="6" spans="1:124" ht="14.5" customHeight="1" x14ac:dyDescent="0.35">
      <c r="A6" s="6"/>
      <c r="B6" s="100"/>
      <c r="C6" s="101"/>
      <c r="D6" s="101"/>
      <c r="E6" s="101"/>
      <c r="F6" s="101"/>
      <c r="G6" s="101"/>
      <c r="H6" s="102"/>
      <c r="I6" s="5"/>
      <c r="Q6" s="34" t="s">
        <v>61</v>
      </c>
      <c r="R6" s="57">
        <v>375</v>
      </c>
      <c r="S6" s="39"/>
    </row>
    <row r="7" spans="1:124" ht="14.5" customHeight="1" x14ac:dyDescent="0.35">
      <c r="A7" s="6"/>
      <c r="B7" s="100"/>
      <c r="C7" s="101"/>
      <c r="D7" s="101"/>
      <c r="E7" s="101"/>
      <c r="F7" s="101"/>
      <c r="G7" s="101"/>
      <c r="H7" s="102"/>
      <c r="I7" s="5"/>
      <c r="Q7" s="34" t="str">
        <f>IF(SUM(R13:R26)&gt;E13,"AUMENTAR PEDIDO OU RETIFICAR PRESENTES"," ")</f>
        <v xml:space="preserve"> </v>
      </c>
      <c r="R7" s="57">
        <v>600</v>
      </c>
      <c r="S7" s="39"/>
    </row>
    <row r="8" spans="1:124" ht="14.5" customHeight="1" x14ac:dyDescent="0.35">
      <c r="A8" s="6"/>
      <c r="B8" s="100"/>
      <c r="C8" s="101"/>
      <c r="D8" s="101"/>
      <c r="E8" s="101"/>
      <c r="F8" s="101"/>
      <c r="G8" s="101"/>
      <c r="H8" s="102"/>
      <c r="I8" s="5"/>
      <c r="Q8" s="34" t="str">
        <f>IF(AND(E13&gt;0,E13&lt;5999.99),"O valor mínimo para usufruir de portes de envio gratuitos é de 6.000€. Para mais informações contacte o Serviço de Apoio ao Cliente."," ")</f>
        <v xml:space="preserve"> </v>
      </c>
      <c r="R8" s="57">
        <v>950</v>
      </c>
      <c r="S8" s="39"/>
    </row>
    <row r="9" spans="1:124" ht="14.5" customHeight="1" x14ac:dyDescent="0.35">
      <c r="A9" s="6"/>
      <c r="B9" s="100"/>
      <c r="C9" s="101"/>
      <c r="D9" s="101"/>
      <c r="E9" s="101"/>
      <c r="F9" s="101"/>
      <c r="G9" s="101"/>
      <c r="H9" s="102"/>
      <c r="I9" s="5"/>
      <c r="Q9" s="34" cm="1">
        <f t="array" ref="Q9">_xlfn.IFS(R27&lt;0,R4,SUM(G18:G21)&gt;R9,R4,SUM(G18:G21)&gt;0,_xlfn.CONCAT(ROUNDDOWN($R$27/R5,0)," ",Q6),SUM(G18:G21)=0,ROUNDDOWN($R$27/R5,0))</f>
        <v>0</v>
      </c>
      <c r="R9" s="40">
        <f>ROUNDDOWN($E$13/R5,0)</f>
        <v>0</v>
      </c>
    </row>
    <row r="10" spans="1:124" ht="14.5" customHeight="1" thickBot="1" x14ac:dyDescent="0.4">
      <c r="A10" s="6"/>
      <c r="B10" s="103"/>
      <c r="C10" s="104"/>
      <c r="D10" s="104"/>
      <c r="E10" s="104"/>
      <c r="F10" s="104"/>
      <c r="G10" s="104"/>
      <c r="H10" s="105"/>
      <c r="I10" s="5"/>
      <c r="Q10" s="34" cm="1">
        <f t="array" ref="Q10">_xlfn.IFS(R27&lt;0,R4,SUM(G22:G25)&gt;R10,R4,SUM(G22:G25)&gt;0,_xlfn.CONCAT(ROUNDDOWN($R$27/R6,0)," ",Q6),SUM(G22:G25)=0,ROUNDDOWN($R$27/R6,0))</f>
        <v>0</v>
      </c>
      <c r="R10" s="40">
        <f>ROUNDDOWN($E$13/R6,0)</f>
        <v>0</v>
      </c>
    </row>
    <row r="11" spans="1:124" s="41" customFormat="1" ht="20.5" customHeight="1" x14ac:dyDescent="0.35">
      <c r="A11" s="29"/>
      <c r="B11" s="86" t="s">
        <v>67</v>
      </c>
      <c r="C11" s="86"/>
      <c r="D11" s="86"/>
      <c r="E11" s="86"/>
      <c r="F11" s="86"/>
      <c r="G11" s="86"/>
      <c r="H11" s="86"/>
      <c r="I11" s="30"/>
      <c r="Q11" s="41" cm="1">
        <f t="array" ref="Q11">_xlfn.IFS(R27&lt;0,R4,SUM(G26:G28)&gt;R11,R4,SUM(G26:G28)&gt;0,_xlfn.CONCAT(ROUNDDOWN($R$27/R7,0)," ",Q6),SUM(G26:G28)=0,ROUNDDOWN($R$27/R7,0))</f>
        <v>0</v>
      </c>
      <c r="R11" s="42">
        <f>ROUNDDOWN($E$13/R7,0)</f>
        <v>0</v>
      </c>
    </row>
    <row r="12" spans="1:124" ht="10" customHeight="1" thickBot="1" x14ac:dyDescent="0.4">
      <c r="A12" s="6"/>
      <c r="B12" s="11"/>
      <c r="C12" s="11"/>
      <c r="D12" s="11"/>
      <c r="E12" s="11"/>
      <c r="F12" s="11"/>
      <c r="G12" s="11"/>
      <c r="H12" s="11"/>
      <c r="I12" s="5"/>
      <c r="Q12" s="34" cm="1">
        <f t="array" ref="Q12">_xlfn.IFS(R27&lt;0,Q4,SUM(G29:G31)&gt;R12,Q4,SUM(G29:G31)&gt;0,_xlfn.CONCAT(ROUNDDOWN($R$27/R8,0)," ",Q6),SUM(G29:G31)=0,ROUNDDOWN($R$27/R8,0))</f>
        <v>0</v>
      </c>
      <c r="R12" s="40">
        <f>ROUNDDOWN($E$13/R8,0)</f>
        <v>0</v>
      </c>
    </row>
    <row r="13" spans="1:124" ht="36" customHeight="1" thickBot="1" x14ac:dyDescent="0.4">
      <c r="A13" s="6"/>
      <c r="B13" s="11"/>
      <c r="C13" s="11"/>
      <c r="D13" s="47" t="s">
        <v>43</v>
      </c>
      <c r="E13" s="48"/>
      <c r="F13" s="84" t="str">
        <f>Q8</f>
        <v xml:space="preserve"> </v>
      </c>
      <c r="G13" s="85"/>
      <c r="H13" s="85"/>
      <c r="I13" s="5"/>
      <c r="P13" s="43"/>
      <c r="Q13" s="34" t="s">
        <v>2</v>
      </c>
      <c r="R13" s="44">
        <f>(G18*$R$5)</f>
        <v>0</v>
      </c>
    </row>
    <row r="14" spans="1:124" s="41" customFormat="1" ht="20.5" customHeight="1" thickBot="1" x14ac:dyDescent="0.4">
      <c r="A14" s="29"/>
      <c r="B14" s="112" t="s">
        <v>66</v>
      </c>
      <c r="C14" s="113"/>
      <c r="D14" s="113"/>
      <c r="E14" s="113"/>
      <c r="F14" s="113"/>
      <c r="G14" s="114"/>
      <c r="H14" s="32"/>
      <c r="I14" s="30"/>
      <c r="Q14" s="34" t="s">
        <v>3</v>
      </c>
      <c r="R14" s="44">
        <f>(G19*$R$5)</f>
        <v>0</v>
      </c>
    </row>
    <row r="15" spans="1:124" ht="17.5" customHeight="1" thickBot="1" x14ac:dyDescent="0.4">
      <c r="A15" s="6"/>
      <c r="B15" s="11"/>
      <c r="C15" s="11"/>
      <c r="D15" s="49" t="s">
        <v>1</v>
      </c>
      <c r="E15" s="25"/>
      <c r="F15" s="82" t="str">
        <f>R30</f>
        <v xml:space="preserve"> </v>
      </c>
      <c r="G15" s="11"/>
      <c r="H15" s="11"/>
      <c r="I15" s="5"/>
      <c r="P15" s="43"/>
      <c r="Q15" s="34" t="s">
        <v>4</v>
      </c>
      <c r="R15" s="44">
        <f>(G20*$R$5)</f>
        <v>0</v>
      </c>
    </row>
    <row r="16" spans="1:124" ht="8" customHeight="1" x14ac:dyDescent="0.35">
      <c r="A16" s="6"/>
      <c r="B16" s="1"/>
      <c r="C16" s="11"/>
      <c r="D16" s="11"/>
      <c r="E16" s="11"/>
      <c r="F16" s="82"/>
      <c r="G16" s="87" t="s">
        <v>64</v>
      </c>
      <c r="H16" s="87" t="s">
        <v>44</v>
      </c>
      <c r="I16" s="5"/>
      <c r="P16" s="43"/>
      <c r="Q16" s="34" t="s">
        <v>5</v>
      </c>
      <c r="R16" s="44">
        <f>(G21*$R$5)</f>
        <v>0</v>
      </c>
    </row>
    <row r="17" spans="1:18" ht="18" customHeight="1" thickBot="1" x14ac:dyDescent="0.4">
      <c r="A17" s="6"/>
      <c r="B17" s="31" t="s">
        <v>45</v>
      </c>
      <c r="C17" s="11"/>
      <c r="D17" s="17"/>
      <c r="E17" s="11"/>
      <c r="F17" s="83"/>
      <c r="G17" s="88"/>
      <c r="H17" s="89"/>
      <c r="I17" s="5"/>
      <c r="P17" s="43"/>
      <c r="Q17" s="34" t="s">
        <v>6</v>
      </c>
      <c r="R17" s="44">
        <f>(G22*$R$6)</f>
        <v>0</v>
      </c>
    </row>
    <row r="18" spans="1:18" ht="14.5" customHeight="1" x14ac:dyDescent="0.35">
      <c r="A18" s="6"/>
      <c r="B18" s="109" t="s">
        <v>46</v>
      </c>
      <c r="C18" s="94">
        <f>R9</f>
        <v>0</v>
      </c>
      <c r="D18" s="97" t="s">
        <v>54</v>
      </c>
      <c r="E18" s="97" t="s">
        <v>58</v>
      </c>
      <c r="F18" s="26" t="s">
        <v>20</v>
      </c>
      <c r="G18" s="23"/>
      <c r="H18" s="90">
        <f>Q28</f>
        <v>0</v>
      </c>
      <c r="I18" s="5"/>
      <c r="Q18" s="34" t="s">
        <v>7</v>
      </c>
      <c r="R18" s="44">
        <f>(G23*$R$6)</f>
        <v>0</v>
      </c>
    </row>
    <row r="19" spans="1:18" x14ac:dyDescent="0.35">
      <c r="A19" s="6"/>
      <c r="B19" s="110"/>
      <c r="C19" s="95"/>
      <c r="D19" s="98"/>
      <c r="E19" s="98"/>
      <c r="F19" s="27" t="s">
        <v>21</v>
      </c>
      <c r="G19" s="24"/>
      <c r="H19" s="93"/>
      <c r="I19" s="5"/>
      <c r="Q19" s="34" t="s">
        <v>8</v>
      </c>
      <c r="R19" s="44">
        <f>(G24*$R$6)</f>
        <v>0</v>
      </c>
    </row>
    <row r="20" spans="1:18" x14ac:dyDescent="0.35">
      <c r="A20" s="6"/>
      <c r="B20" s="110"/>
      <c r="C20" s="95"/>
      <c r="D20" s="98"/>
      <c r="E20" s="98"/>
      <c r="F20" s="27" t="s">
        <v>22</v>
      </c>
      <c r="G20" s="24"/>
      <c r="H20" s="93"/>
      <c r="I20" s="5"/>
      <c r="Q20" s="34" t="s">
        <v>9</v>
      </c>
      <c r="R20" s="44">
        <f>(G25*$R$6)</f>
        <v>0</v>
      </c>
    </row>
    <row r="21" spans="1:18" ht="15" thickBot="1" x14ac:dyDescent="0.4">
      <c r="A21" s="6"/>
      <c r="B21" s="111"/>
      <c r="C21" s="96"/>
      <c r="D21" s="99"/>
      <c r="E21" s="99"/>
      <c r="F21" s="28" t="s">
        <v>23</v>
      </c>
      <c r="G21" s="25"/>
      <c r="H21" s="92"/>
      <c r="I21" s="5"/>
      <c r="Q21" s="34" t="s">
        <v>10</v>
      </c>
      <c r="R21" s="44">
        <f>(G26*$R$7)</f>
        <v>0</v>
      </c>
    </row>
    <row r="22" spans="1:18" x14ac:dyDescent="0.35">
      <c r="A22" s="6"/>
      <c r="B22" s="109" t="s">
        <v>65</v>
      </c>
      <c r="C22" s="94">
        <f>R10</f>
        <v>0</v>
      </c>
      <c r="D22" s="97" t="s">
        <v>55</v>
      </c>
      <c r="E22" s="97" t="s">
        <v>58</v>
      </c>
      <c r="F22" s="26" t="s">
        <v>24</v>
      </c>
      <c r="G22" s="23"/>
      <c r="H22" s="90">
        <f>Q29</f>
        <v>0</v>
      </c>
      <c r="I22" s="5"/>
      <c r="Q22" s="34" t="s">
        <v>11</v>
      </c>
      <c r="R22" s="44">
        <f>(G27*$R$7)</f>
        <v>0</v>
      </c>
    </row>
    <row r="23" spans="1:18" x14ac:dyDescent="0.35">
      <c r="A23" s="6"/>
      <c r="B23" s="110"/>
      <c r="C23" s="95"/>
      <c r="D23" s="98"/>
      <c r="E23" s="98"/>
      <c r="F23" s="27" t="s">
        <v>25</v>
      </c>
      <c r="G23" s="24"/>
      <c r="H23" s="93"/>
      <c r="I23" s="5"/>
      <c r="Q23" s="43" t="s">
        <v>12</v>
      </c>
      <c r="R23" s="44">
        <f>(G28*$R$7)</f>
        <v>0</v>
      </c>
    </row>
    <row r="24" spans="1:18" x14ac:dyDescent="0.35">
      <c r="A24" s="6"/>
      <c r="B24" s="110"/>
      <c r="C24" s="95"/>
      <c r="D24" s="98"/>
      <c r="E24" s="98"/>
      <c r="F24" s="27" t="s">
        <v>26</v>
      </c>
      <c r="G24" s="24"/>
      <c r="H24" s="93"/>
      <c r="I24" s="5"/>
      <c r="Q24" s="34" t="s">
        <v>13</v>
      </c>
      <c r="R24" s="44">
        <f>(G29*$R$8)</f>
        <v>0</v>
      </c>
    </row>
    <row r="25" spans="1:18" ht="15" thickBot="1" x14ac:dyDescent="0.4">
      <c r="A25" s="6"/>
      <c r="B25" s="111"/>
      <c r="C25" s="96"/>
      <c r="D25" s="99"/>
      <c r="E25" s="99"/>
      <c r="F25" s="28" t="s">
        <v>27</v>
      </c>
      <c r="G25" s="25"/>
      <c r="H25" s="92"/>
      <c r="I25" s="5"/>
      <c r="Q25" s="34" t="s">
        <v>14</v>
      </c>
      <c r="R25" s="44">
        <f>(G30*$R$8)</f>
        <v>0</v>
      </c>
    </row>
    <row r="26" spans="1:18" x14ac:dyDescent="0.35">
      <c r="A26" s="6"/>
      <c r="B26" s="109" t="s">
        <v>65</v>
      </c>
      <c r="C26" s="94">
        <f>R11</f>
        <v>0</v>
      </c>
      <c r="D26" s="97" t="s">
        <v>56</v>
      </c>
      <c r="E26" s="97" t="s">
        <v>58</v>
      </c>
      <c r="F26" s="26" t="s">
        <v>28</v>
      </c>
      <c r="G26" s="23"/>
      <c r="H26" s="90">
        <f>R28</f>
        <v>0</v>
      </c>
      <c r="I26" s="5"/>
      <c r="Q26" s="34" t="s">
        <v>34</v>
      </c>
      <c r="R26" s="44">
        <f>(G31*$R$8)</f>
        <v>0</v>
      </c>
    </row>
    <row r="27" spans="1:18" x14ac:dyDescent="0.35">
      <c r="A27" s="6"/>
      <c r="B27" s="110"/>
      <c r="C27" s="95"/>
      <c r="D27" s="98"/>
      <c r="E27" s="98"/>
      <c r="F27" s="27" t="s">
        <v>29</v>
      </c>
      <c r="G27" s="24"/>
      <c r="H27" s="93"/>
      <c r="I27" s="5"/>
      <c r="Q27" s="43" t="s">
        <v>15</v>
      </c>
      <c r="R27" s="45">
        <f>E13-SUM(R13:R26)</f>
        <v>0</v>
      </c>
    </row>
    <row r="28" spans="1:18" ht="15" thickBot="1" x14ac:dyDescent="0.4">
      <c r="A28" s="6"/>
      <c r="B28" s="111"/>
      <c r="C28" s="96"/>
      <c r="D28" s="99"/>
      <c r="E28" s="99"/>
      <c r="F28" s="28" t="s">
        <v>30</v>
      </c>
      <c r="G28" s="25"/>
      <c r="H28" s="92"/>
      <c r="I28" s="5"/>
      <c r="Q28" s="34">
        <f>IF(H14="Gama básica","50 por palete de verniz e 20 por palete de primário",Q9)</f>
        <v>0</v>
      </c>
      <c r="R28" s="34">
        <f>IF(H14="Gama básica",R32,Q11)</f>
        <v>0</v>
      </c>
    </row>
    <row r="29" spans="1:18" x14ac:dyDescent="0.35">
      <c r="A29" s="6"/>
      <c r="B29" s="109" t="s">
        <v>65</v>
      </c>
      <c r="C29" s="94">
        <f>R12</f>
        <v>0</v>
      </c>
      <c r="D29" s="97" t="s">
        <v>57</v>
      </c>
      <c r="E29" s="97" t="s">
        <v>58</v>
      </c>
      <c r="F29" s="26" t="s">
        <v>31</v>
      </c>
      <c r="G29" s="23"/>
      <c r="H29" s="90">
        <f>R29</f>
        <v>0</v>
      </c>
      <c r="I29" s="5"/>
      <c r="Q29" s="34">
        <f>IF(H14="Gama básica","30 por palete de verniz e 12 por palete de primário",Q10)</f>
        <v>0</v>
      </c>
      <c r="R29" s="34">
        <f>IF(H14="Gama básica",R32,Q12)</f>
        <v>0</v>
      </c>
    </row>
    <row r="30" spans="1:18" x14ac:dyDescent="0.35">
      <c r="A30" s="6"/>
      <c r="B30" s="110"/>
      <c r="C30" s="95"/>
      <c r="D30" s="98"/>
      <c r="E30" s="98"/>
      <c r="F30" s="27" t="s">
        <v>32</v>
      </c>
      <c r="G30" s="24"/>
      <c r="H30" s="91"/>
      <c r="I30" s="5"/>
      <c r="Q30" s="41" t="s">
        <v>19</v>
      </c>
      <c r="R30" s="34" t="str">
        <f>IF(H14="Gama básica"," ",Q7)</f>
        <v xml:space="preserve"> </v>
      </c>
    </row>
    <row r="31" spans="1:18" ht="15" thickBot="1" x14ac:dyDescent="0.4">
      <c r="A31" s="6"/>
      <c r="B31" s="111"/>
      <c r="C31" s="96"/>
      <c r="D31" s="99"/>
      <c r="E31" s="99"/>
      <c r="F31" s="28" t="s">
        <v>33</v>
      </c>
      <c r="G31" s="25"/>
      <c r="H31" s="92"/>
      <c r="I31" s="5"/>
      <c r="Q31" s="41"/>
    </row>
    <row r="32" spans="1:18" ht="15" thickBot="1" x14ac:dyDescent="0.4">
      <c r="A32" s="6"/>
      <c r="B32" s="11"/>
      <c r="C32" s="11"/>
      <c r="D32" s="11"/>
      <c r="E32" s="11"/>
      <c r="F32" s="11"/>
      <c r="G32" s="11"/>
      <c r="H32" s="11"/>
      <c r="I32" s="5"/>
      <c r="Q32" s="34" t="s">
        <v>62</v>
      </c>
      <c r="R32" s="34" t="s">
        <v>63</v>
      </c>
    </row>
    <row r="33" spans="1:124" ht="14.5" customHeight="1" x14ac:dyDescent="0.35">
      <c r="A33" s="6"/>
      <c r="B33" s="11"/>
      <c r="C33" s="11"/>
      <c r="D33" s="61" t="s">
        <v>47</v>
      </c>
      <c r="E33" s="62"/>
      <c r="F33" s="62"/>
      <c r="G33" s="63"/>
      <c r="H33" s="11"/>
      <c r="I33" s="5"/>
    </row>
    <row r="34" spans="1:124" x14ac:dyDescent="0.35">
      <c r="A34" s="6"/>
      <c r="B34" s="11"/>
      <c r="C34" s="11"/>
      <c r="D34" s="64"/>
      <c r="E34" s="65"/>
      <c r="F34" s="65"/>
      <c r="G34" s="66"/>
      <c r="H34" s="11"/>
      <c r="I34" s="5"/>
    </row>
    <row r="35" spans="1:124" x14ac:dyDescent="0.35">
      <c r="A35" s="6"/>
      <c r="B35" s="11"/>
      <c r="C35" s="11"/>
      <c r="D35" s="64"/>
      <c r="E35" s="65"/>
      <c r="F35" s="65"/>
      <c r="G35" s="66"/>
      <c r="H35" s="11"/>
      <c r="I35" s="5"/>
    </row>
    <row r="36" spans="1:124" ht="15" thickBot="1" x14ac:dyDescent="0.4">
      <c r="A36" s="6"/>
      <c r="B36" s="11"/>
      <c r="C36" s="11"/>
      <c r="D36" s="67"/>
      <c r="E36" s="68"/>
      <c r="F36" s="68"/>
      <c r="G36" s="69"/>
      <c r="H36" s="11"/>
      <c r="I36" s="5"/>
    </row>
    <row r="37" spans="1:124" ht="15" thickBot="1" x14ac:dyDescent="0.4">
      <c r="A37" s="6"/>
      <c r="B37" s="11"/>
      <c r="C37" s="11"/>
      <c r="D37" s="11"/>
      <c r="E37" s="11"/>
      <c r="F37" s="11"/>
      <c r="G37" s="11"/>
      <c r="H37" s="11"/>
      <c r="I37" s="5"/>
    </row>
    <row r="38" spans="1:124" s="36" customFormat="1" ht="19" thickBot="1" x14ac:dyDescent="0.4">
      <c r="A38" s="7"/>
      <c r="B38" s="70" t="s">
        <v>48</v>
      </c>
      <c r="C38" s="71"/>
      <c r="D38" s="71"/>
      <c r="E38" s="71"/>
      <c r="F38" s="71"/>
      <c r="G38" s="71"/>
      <c r="H38" s="72"/>
      <c r="I38" s="5"/>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row>
    <row r="39" spans="1:124" s="46" customFormat="1" ht="15.65" customHeight="1" thickBot="1" x14ac:dyDescent="0.4">
      <c r="A39" s="8"/>
      <c r="B39" s="12"/>
      <c r="C39" s="12"/>
      <c r="D39" s="12"/>
      <c r="E39" s="12"/>
      <c r="F39" s="12"/>
      <c r="G39" s="10"/>
      <c r="H39" s="11"/>
      <c r="I39" s="5"/>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row>
    <row r="40" spans="1:124" s="46" customFormat="1" ht="18" customHeight="1" thickBot="1" x14ac:dyDescent="0.4">
      <c r="A40" s="8"/>
      <c r="B40" s="12" t="s">
        <v>49</v>
      </c>
      <c r="C40" s="12"/>
      <c r="D40" s="12"/>
      <c r="E40" s="58"/>
      <c r="F40" s="59"/>
      <c r="G40" s="59"/>
      <c r="H40" s="60"/>
      <c r="I40" s="5"/>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row>
    <row r="41" spans="1:124" s="46" customFormat="1" ht="18" customHeight="1" thickBot="1" x14ac:dyDescent="0.4">
      <c r="A41" s="8"/>
      <c r="B41" s="12"/>
      <c r="C41" s="12"/>
      <c r="D41" s="12"/>
      <c r="E41" s="15"/>
      <c r="F41" s="14"/>
      <c r="G41" s="15"/>
      <c r="H41" s="16"/>
      <c r="I41" s="5"/>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row>
    <row r="42" spans="1:124" s="46" customFormat="1" ht="18" customHeight="1" x14ac:dyDescent="0.35">
      <c r="A42" s="8"/>
      <c r="B42" s="12" t="s">
        <v>50</v>
      </c>
      <c r="C42" s="12"/>
      <c r="D42" s="12"/>
      <c r="E42" s="73"/>
      <c r="F42" s="74"/>
      <c r="G42" s="74"/>
      <c r="H42" s="75"/>
      <c r="I42" s="5"/>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row>
    <row r="43" spans="1:124" s="46" customFormat="1" ht="18" customHeight="1" thickBot="1" x14ac:dyDescent="0.4">
      <c r="A43" s="8"/>
      <c r="B43" s="12" t="s">
        <v>51</v>
      </c>
      <c r="C43" s="12"/>
      <c r="D43" s="12"/>
      <c r="E43" s="76"/>
      <c r="F43" s="77"/>
      <c r="G43" s="77"/>
      <c r="H43" s="78"/>
      <c r="I43" s="5"/>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row>
    <row r="44" spans="1:124" s="46" customFormat="1" ht="18" customHeight="1" thickBot="1" x14ac:dyDescent="0.4">
      <c r="A44" s="8"/>
      <c r="B44" s="9"/>
      <c r="C44" s="9"/>
      <c r="D44" s="9"/>
      <c r="E44" s="13"/>
      <c r="F44" s="14"/>
      <c r="G44" s="15"/>
      <c r="H44" s="16"/>
      <c r="I44" s="5"/>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row>
    <row r="45" spans="1:124" s="46" customFormat="1" ht="18" customHeight="1" thickBot="1" x14ac:dyDescent="0.4">
      <c r="A45" s="8"/>
      <c r="B45" s="12" t="s">
        <v>52</v>
      </c>
      <c r="C45" s="12"/>
      <c r="D45" s="12"/>
      <c r="E45" s="58"/>
      <c r="F45" s="59"/>
      <c r="G45" s="59"/>
      <c r="H45" s="60"/>
      <c r="I45" s="5"/>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row>
    <row r="46" spans="1:124" s="46" customFormat="1" ht="18" customHeight="1" thickBot="1" x14ac:dyDescent="0.4">
      <c r="A46" s="8"/>
      <c r="B46" s="9"/>
      <c r="C46" s="9"/>
      <c r="D46" s="9"/>
      <c r="E46" s="13"/>
      <c r="F46" s="14"/>
      <c r="G46" s="15"/>
      <c r="H46" s="16"/>
      <c r="I46" s="5"/>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row>
    <row r="47" spans="1:124" s="46" customFormat="1" ht="18" customHeight="1" thickBot="1" x14ac:dyDescent="0.4">
      <c r="A47" s="8"/>
      <c r="B47" s="12" t="s">
        <v>53</v>
      </c>
      <c r="C47" s="12"/>
      <c r="D47" s="12"/>
      <c r="E47" s="58"/>
      <c r="F47" s="59"/>
      <c r="G47" s="59"/>
      <c r="H47" s="60"/>
      <c r="I47" s="5"/>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row>
    <row r="48" spans="1:124" ht="15" thickBot="1" x14ac:dyDescent="0.4">
      <c r="A48" s="2"/>
      <c r="B48" s="3"/>
      <c r="C48" s="3"/>
      <c r="D48" s="3"/>
      <c r="E48" s="3"/>
      <c r="F48" s="3"/>
      <c r="G48" s="3"/>
      <c r="H48" s="3"/>
      <c r="I48" s="4"/>
    </row>
  </sheetData>
  <sheetProtection algorithmName="SHA-512" hashValue="WmZEMxQnwY58Aoix7G+IVog2vdAwE4aGf3/3J2VArjDtf75OQwIVo4qGpF6EQsONKeD0TNRtSGtxkWrB5lelcQ==" saltValue="1Ij2+W0k0ZYPRRUj7i2rTQ==" spinCount="100000" sheet="1" objects="1" scenarios="1" selectLockedCells="1"/>
  <mergeCells count="36">
    <mergeCell ref="B3:H3"/>
    <mergeCell ref="B29:B31"/>
    <mergeCell ref="C29:C31"/>
    <mergeCell ref="D29:D31"/>
    <mergeCell ref="E29:E31"/>
    <mergeCell ref="B18:B21"/>
    <mergeCell ref="C18:C21"/>
    <mergeCell ref="D18:D21"/>
    <mergeCell ref="E18:E21"/>
    <mergeCell ref="B22:B25"/>
    <mergeCell ref="C22:C25"/>
    <mergeCell ref="D22:D25"/>
    <mergeCell ref="E22:E25"/>
    <mergeCell ref="B26:B28"/>
    <mergeCell ref="B14:G14"/>
    <mergeCell ref="B2:H2"/>
    <mergeCell ref="E40:H40"/>
    <mergeCell ref="E45:H45"/>
    <mergeCell ref="F15:F17"/>
    <mergeCell ref="F13:H13"/>
    <mergeCell ref="B11:H11"/>
    <mergeCell ref="G16:G17"/>
    <mergeCell ref="H16:H17"/>
    <mergeCell ref="H29:H31"/>
    <mergeCell ref="H26:H28"/>
    <mergeCell ref="H22:H25"/>
    <mergeCell ref="H18:H21"/>
    <mergeCell ref="C26:C28"/>
    <mergeCell ref="D26:D28"/>
    <mergeCell ref="E26:E28"/>
    <mergeCell ref="B4:H10"/>
    <mergeCell ref="E47:H47"/>
    <mergeCell ref="D33:G36"/>
    <mergeCell ref="B38:H38"/>
    <mergeCell ref="E42:H42"/>
    <mergeCell ref="E43:H43"/>
  </mergeCells>
  <conditionalFormatting sqref="F15">
    <cfRule type="expression" dxfId="0" priority="9">
      <formula>SUM(R13:R26)&gt;E13</formula>
    </cfRule>
  </conditionalFormatting>
  <dataValidations count="1">
    <dataValidation type="list" showInputMessage="1" showErrorMessage="1" sqref="H14" xr:uid="{D02FECEC-BBD6-4773-B824-D3ECBB82133B}">
      <formula1>$Q$30:$Q$32</formula1>
    </dataValidation>
  </dataValidations>
  <pageMargins left="0.25" right="0.25" top="0.75" bottom="0.75" header="0.3" footer="0.3"/>
  <pageSetup scale="8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88AB-4F65-4465-A7D4-4D7D836F50DB}">
  <dimension ref="A1:D26"/>
  <sheetViews>
    <sheetView zoomScaleNormal="100" workbookViewId="0">
      <selection activeCell="D14" sqref="D14:D16"/>
    </sheetView>
  </sheetViews>
  <sheetFormatPr baseColWidth="10" defaultRowHeight="14.5" x14ac:dyDescent="0.35"/>
  <cols>
    <col min="1" max="1" width="3.36328125" style="1" bestFit="1" customWidth="1"/>
    <col min="2" max="2" width="12.26953125" style="1" bestFit="1" customWidth="1"/>
    <col min="3" max="3" width="33.81640625" style="1" bestFit="1" customWidth="1"/>
    <col min="4" max="4" width="57.1796875" style="1" customWidth="1"/>
    <col min="5" max="16384" width="10.90625" style="1"/>
  </cols>
  <sheetData>
    <row r="1" spans="1:4" ht="17.5" customHeight="1" x14ac:dyDescent="0.35">
      <c r="B1" s="56" t="s">
        <v>39</v>
      </c>
      <c r="C1" s="56" t="s">
        <v>38</v>
      </c>
      <c r="D1" s="56" t="s">
        <v>37</v>
      </c>
    </row>
    <row r="2" spans="1:4" ht="17.5" customHeight="1" x14ac:dyDescent="0.35">
      <c r="A2" s="115" t="s">
        <v>36</v>
      </c>
      <c r="B2" s="55" t="s">
        <v>68</v>
      </c>
      <c r="C2" s="55" t="s">
        <v>69</v>
      </c>
      <c r="D2" s="118" t="s">
        <v>70</v>
      </c>
    </row>
    <row r="3" spans="1:4" ht="17.5" customHeight="1" x14ac:dyDescent="0.35">
      <c r="A3" s="116"/>
      <c r="B3" s="53" t="s">
        <v>71</v>
      </c>
      <c r="C3" s="53" t="s">
        <v>72</v>
      </c>
      <c r="D3" s="119"/>
    </row>
    <row r="4" spans="1:4" ht="17.5" customHeight="1" x14ac:dyDescent="0.35">
      <c r="A4" s="116"/>
      <c r="B4" s="53" t="s">
        <v>73</v>
      </c>
      <c r="C4" s="53" t="s">
        <v>74</v>
      </c>
      <c r="D4" s="119"/>
    </row>
    <row r="5" spans="1:4" ht="17.5" customHeight="1" x14ac:dyDescent="0.35">
      <c r="A5" s="116"/>
      <c r="B5" s="53" t="s">
        <v>75</v>
      </c>
      <c r="C5" s="53" t="s">
        <v>76</v>
      </c>
      <c r="D5" s="119" t="s">
        <v>77</v>
      </c>
    </row>
    <row r="6" spans="1:4" ht="17.5" customHeight="1" x14ac:dyDescent="0.35">
      <c r="A6" s="116"/>
      <c r="B6" s="53" t="s">
        <v>78</v>
      </c>
      <c r="C6" s="53" t="s">
        <v>79</v>
      </c>
      <c r="D6" s="119"/>
    </row>
    <row r="7" spans="1:4" ht="17.5" customHeight="1" x14ac:dyDescent="0.35">
      <c r="A7" s="116"/>
      <c r="B7" s="53" t="s">
        <v>80</v>
      </c>
      <c r="C7" s="53" t="s">
        <v>81</v>
      </c>
      <c r="D7" s="119"/>
    </row>
    <row r="8" spans="1:4" ht="17.5" customHeight="1" x14ac:dyDescent="0.35">
      <c r="A8" s="116"/>
      <c r="B8" s="53" t="s">
        <v>82</v>
      </c>
      <c r="C8" s="53" t="s">
        <v>83</v>
      </c>
      <c r="D8" s="119" t="s">
        <v>70</v>
      </c>
    </row>
    <row r="9" spans="1:4" ht="17.5" customHeight="1" x14ac:dyDescent="0.35">
      <c r="A9" s="116"/>
      <c r="B9" s="53" t="s">
        <v>84</v>
      </c>
      <c r="C9" s="53" t="s">
        <v>85</v>
      </c>
      <c r="D9" s="119"/>
    </row>
    <row r="10" spans="1:4" ht="17.5" customHeight="1" x14ac:dyDescent="0.35">
      <c r="A10" s="116"/>
      <c r="B10" s="53" t="s">
        <v>86</v>
      </c>
      <c r="C10" s="53" t="s">
        <v>87</v>
      </c>
      <c r="D10" s="119"/>
    </row>
    <row r="11" spans="1:4" ht="17.5" customHeight="1" x14ac:dyDescent="0.35">
      <c r="A11" s="116"/>
      <c r="B11" s="53" t="s">
        <v>88</v>
      </c>
      <c r="C11" s="53" t="s">
        <v>89</v>
      </c>
      <c r="D11" s="119" t="s">
        <v>90</v>
      </c>
    </row>
    <row r="12" spans="1:4" ht="17.5" customHeight="1" x14ac:dyDescent="0.35">
      <c r="A12" s="116"/>
      <c r="B12" s="53" t="s">
        <v>91</v>
      </c>
      <c r="C12" s="53" t="s">
        <v>92</v>
      </c>
      <c r="D12" s="119"/>
    </row>
    <row r="13" spans="1:4" ht="17.5" customHeight="1" x14ac:dyDescent="0.35">
      <c r="A13" s="116"/>
      <c r="B13" s="53" t="s">
        <v>93</v>
      </c>
      <c r="C13" s="53" t="s">
        <v>94</v>
      </c>
      <c r="D13" s="119"/>
    </row>
    <row r="14" spans="1:4" ht="17.5" customHeight="1" x14ac:dyDescent="0.35">
      <c r="A14" s="116"/>
      <c r="B14" s="53" t="s">
        <v>95</v>
      </c>
      <c r="C14" s="53" t="s">
        <v>96</v>
      </c>
      <c r="D14" s="119" t="s">
        <v>122</v>
      </c>
    </row>
    <row r="15" spans="1:4" ht="17.5" customHeight="1" x14ac:dyDescent="0.35">
      <c r="A15" s="116"/>
      <c r="B15" s="53" t="s">
        <v>97</v>
      </c>
      <c r="C15" s="53" t="s">
        <v>98</v>
      </c>
      <c r="D15" s="119"/>
    </row>
    <row r="16" spans="1:4" ht="17.5" customHeight="1" x14ac:dyDescent="0.35">
      <c r="A16" s="117"/>
      <c r="B16" s="51" t="s">
        <v>99</v>
      </c>
      <c r="C16" s="51" t="s">
        <v>100</v>
      </c>
      <c r="D16" s="120"/>
    </row>
    <row r="17" spans="1:4" ht="41" customHeight="1" x14ac:dyDescent="0.35">
      <c r="A17" s="115" t="s">
        <v>35</v>
      </c>
      <c r="B17" s="53" t="s">
        <v>101</v>
      </c>
      <c r="C17" s="53" t="s">
        <v>102</v>
      </c>
      <c r="D17" s="54" t="s">
        <v>123</v>
      </c>
    </row>
    <row r="18" spans="1:4" ht="17.5" customHeight="1" x14ac:dyDescent="0.35">
      <c r="A18" s="116"/>
      <c r="B18" s="53" t="s">
        <v>103</v>
      </c>
      <c r="C18" s="53" t="s">
        <v>104</v>
      </c>
      <c r="D18" s="52" t="s">
        <v>124</v>
      </c>
    </row>
    <row r="19" spans="1:4" ht="17.5" customHeight="1" x14ac:dyDescent="0.35">
      <c r="A19" s="116"/>
      <c r="B19" s="53" t="s">
        <v>105</v>
      </c>
      <c r="C19" s="53" t="s">
        <v>106</v>
      </c>
      <c r="D19" s="52" t="s">
        <v>107</v>
      </c>
    </row>
    <row r="20" spans="1:4" ht="17.5" customHeight="1" x14ac:dyDescent="0.35">
      <c r="A20" s="116"/>
      <c r="B20" s="53" t="s">
        <v>108</v>
      </c>
      <c r="C20" s="53" t="s">
        <v>109</v>
      </c>
      <c r="D20" s="121" t="s">
        <v>110</v>
      </c>
    </row>
    <row r="21" spans="1:4" ht="17.5" customHeight="1" x14ac:dyDescent="0.35">
      <c r="A21" s="116"/>
      <c r="B21" s="53" t="s">
        <v>111</v>
      </c>
      <c r="C21" s="53" t="s">
        <v>112</v>
      </c>
      <c r="D21" s="121"/>
    </row>
    <row r="22" spans="1:4" ht="17.5" customHeight="1" x14ac:dyDescent="0.35">
      <c r="A22" s="116"/>
      <c r="B22" s="53" t="s">
        <v>113</v>
      </c>
      <c r="C22" s="53" t="s">
        <v>114</v>
      </c>
      <c r="D22" s="52" t="s">
        <v>115</v>
      </c>
    </row>
    <row r="23" spans="1:4" ht="17.5" customHeight="1" x14ac:dyDescent="0.35">
      <c r="A23" s="116"/>
      <c r="B23" s="53" t="s">
        <v>116</v>
      </c>
      <c r="C23" s="53" t="s">
        <v>16</v>
      </c>
      <c r="D23" s="121" t="s">
        <v>107</v>
      </c>
    </row>
    <row r="24" spans="1:4" ht="17.5" customHeight="1" x14ac:dyDescent="0.35">
      <c r="A24" s="116"/>
      <c r="B24" s="53" t="s">
        <v>117</v>
      </c>
      <c r="C24" s="53" t="s">
        <v>17</v>
      </c>
      <c r="D24" s="121"/>
    </row>
    <row r="25" spans="1:4" ht="17.5" customHeight="1" x14ac:dyDescent="0.35">
      <c r="A25" s="116"/>
      <c r="B25" s="53" t="s">
        <v>118</v>
      </c>
      <c r="C25" s="53" t="s">
        <v>119</v>
      </c>
      <c r="D25" s="121"/>
    </row>
    <row r="26" spans="1:4" ht="17.5" customHeight="1" x14ac:dyDescent="0.35">
      <c r="A26" s="117"/>
      <c r="B26" s="51" t="s">
        <v>120</v>
      </c>
      <c r="C26" s="51" t="s">
        <v>18</v>
      </c>
      <c r="D26" s="50" t="s">
        <v>121</v>
      </c>
    </row>
  </sheetData>
  <mergeCells count="9">
    <mergeCell ref="A17:A26"/>
    <mergeCell ref="D20:D21"/>
    <mergeCell ref="D23:D25"/>
    <mergeCell ref="A2:A16"/>
    <mergeCell ref="D2:D4"/>
    <mergeCell ref="D5:D7"/>
    <mergeCell ref="D8:D10"/>
    <mergeCell ref="D11:D13"/>
    <mergeCell ref="D14: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CALCULADORA PROMO</vt:lpstr>
      <vt:lpstr>REFERENCIAS INCLUIDAS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Jordi</dc:creator>
  <cp:lastModifiedBy>Castro, Jordi</cp:lastModifiedBy>
  <cp:lastPrinted>2024-10-10T14:51:57Z</cp:lastPrinted>
  <dcterms:created xsi:type="dcterms:W3CDTF">2024-04-29T08:13:17Z</dcterms:created>
  <dcterms:modified xsi:type="dcterms:W3CDTF">2024-10-15T10:08:40Z</dcterms:modified>
</cp:coreProperties>
</file>